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57720" yWindow="-120" windowWidth="29040" windowHeight="15840"/>
  </bookViews>
  <sheets>
    <sheet name="Silverback variable mass piston" sheetId="2" r:id="rId1"/>
    <sheet name="DATA" sheetId="3" r:id="rId2"/>
  </sheets>
  <definedNames>
    <definedName name="ALU_FLYWEIGHT">DATA!$D$4</definedName>
    <definedName name="BBS">'Silverback variable mass piston'!$G$8</definedName>
    <definedName name="BODY">'Silverback variable mass piston'!$J$6</definedName>
    <definedName name="END">'Silverback variable mass piston'!$J$7</definedName>
    <definedName name="HEAD">'Silverback variable mass piston'!$J$5</definedName>
    <definedName name="STEEL_FLYWEIGHT">DATA!$D$5</definedName>
    <definedName name="UNIT">'Silverback variable mass piston'!$G$9</definedName>
  </definedName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2" l="1"/>
  <c r="J6" i="2"/>
  <c r="J5" i="2"/>
  <c r="J16" i="2"/>
  <c r="K16" i="2" s="1"/>
  <c r="J17" i="2"/>
  <c r="K17" i="2" s="1"/>
  <c r="J18" i="2"/>
  <c r="K18" i="2" s="1"/>
  <c r="D15" i="2" l="1"/>
  <c r="D18" i="2"/>
  <c r="D25" i="2"/>
  <c r="D24" i="2"/>
  <c r="D16" i="2"/>
  <c r="D23" i="2"/>
  <c r="D22" i="2"/>
  <c r="D29" i="2"/>
  <c r="D21" i="2"/>
  <c r="D28" i="2"/>
  <c r="D20" i="2"/>
  <c r="D17" i="2"/>
  <c r="D27" i="2"/>
  <c r="D19" i="2"/>
  <c r="D26" i="2"/>
  <c r="J27" i="2"/>
  <c r="K27" i="2" s="1"/>
  <c r="J28" i="2"/>
  <c r="K28" i="2" s="1"/>
  <c r="J29" i="2"/>
  <c r="K29" i="2" s="1"/>
  <c r="J19" i="2"/>
  <c r="K19" i="2" s="1"/>
  <c r="J20" i="2"/>
  <c r="K20" i="2" s="1"/>
  <c r="J21" i="2"/>
  <c r="K21" i="2" s="1"/>
  <c r="J22" i="2"/>
  <c r="K22" i="2" s="1"/>
  <c r="J23" i="2"/>
  <c r="K23" i="2" s="1"/>
  <c r="J24" i="2"/>
  <c r="K24" i="2" s="1"/>
  <c r="J25" i="2"/>
  <c r="K25" i="2" s="1"/>
  <c r="J26" i="2"/>
  <c r="K26" i="2" s="1"/>
  <c r="J15" i="2"/>
  <c r="K15" i="2" s="1"/>
</calcChain>
</file>

<file path=xl/sharedStrings.xml><?xml version="1.0" encoding="utf-8"?>
<sst xmlns="http://schemas.openxmlformats.org/spreadsheetml/2006/main" count="131" uniqueCount="57">
  <si>
    <t>FILL</t>
    <phoneticPr fontId="1" type="noConversion"/>
  </si>
  <si>
    <t>fps</t>
    <phoneticPr fontId="1" type="noConversion"/>
  </si>
  <si>
    <t>https://www.youtube.com/watch?v=Sf4Fv1X3gc0</t>
    <phoneticPr fontId="1" type="noConversion"/>
  </si>
  <si>
    <t>PISTON HEAD</t>
    <phoneticPr fontId="1" type="noConversion"/>
  </si>
  <si>
    <t>advance plug</t>
    <phoneticPr fontId="1" type="noConversion"/>
  </si>
  <si>
    <t>PISTON BODY</t>
    <phoneticPr fontId="1" type="noConversion"/>
  </si>
  <si>
    <t>PISTON END</t>
    <phoneticPr fontId="1" type="noConversion"/>
  </si>
  <si>
    <t>SRS</t>
    <phoneticPr fontId="1" type="noConversion"/>
  </si>
  <si>
    <t>TAC-41</t>
    <phoneticPr fontId="1" type="noConversion"/>
  </si>
  <si>
    <t>advance short AEG</t>
    <phoneticPr fontId="1" type="noConversion"/>
  </si>
  <si>
    <t>advance medium AEG</t>
    <phoneticPr fontId="1" type="noConversion"/>
  </si>
  <si>
    <t>advance long AEG</t>
    <phoneticPr fontId="1" type="noConversion"/>
  </si>
  <si>
    <t>advance short GBB</t>
    <phoneticPr fontId="1" type="noConversion"/>
  </si>
  <si>
    <t>advance medium GBB</t>
    <phoneticPr fontId="1" type="noConversion"/>
  </si>
  <si>
    <t>advance long GBB</t>
    <phoneticPr fontId="1" type="noConversion"/>
  </si>
  <si>
    <t>Body mass</t>
    <phoneticPr fontId="1" type="noConversion"/>
  </si>
  <si>
    <t>Head mass</t>
    <phoneticPr fontId="1" type="noConversion"/>
  </si>
  <si>
    <t>End mass</t>
    <phoneticPr fontId="1" type="noConversion"/>
  </si>
  <si>
    <t>BBS</t>
    <phoneticPr fontId="1" type="noConversion"/>
  </si>
  <si>
    <t>Unit</t>
    <phoneticPr fontId="1" type="noConversion"/>
  </si>
  <si>
    <t>m/s</t>
    <phoneticPr fontId="1" type="noConversion"/>
  </si>
  <si>
    <t>SRS</t>
  </si>
  <si>
    <t>standard - black</t>
  </si>
  <si>
    <t>standard - black</t>
    <phoneticPr fontId="1" type="noConversion"/>
  </si>
  <si>
    <t>airbrake short - orange</t>
    <phoneticPr fontId="1" type="noConversion"/>
  </si>
  <si>
    <t>airbrake medium - orange</t>
    <phoneticPr fontId="1" type="noConversion"/>
  </si>
  <si>
    <t>airbrake long- orange</t>
    <phoneticPr fontId="1" type="noConversion"/>
  </si>
  <si>
    <t>aluminium body</t>
  </si>
  <si>
    <t>aluminium body</t>
    <phoneticPr fontId="1" type="noConversion"/>
  </si>
  <si>
    <t>steel body</t>
    <phoneticPr fontId="1" type="noConversion"/>
  </si>
  <si>
    <t>aluminium flyweight</t>
    <phoneticPr fontId="1" type="noConversion"/>
  </si>
  <si>
    <t>steel flyweight</t>
    <phoneticPr fontId="1" type="noConversion"/>
  </si>
  <si>
    <t>AUGUST 2021 - CREATIVE COMMONS RIGHTS</t>
    <phoneticPr fontId="1" type="noConversion"/>
  </si>
  <si>
    <t>m/s</t>
  </si>
  <si>
    <t>Кол-во стальных</t>
  </si>
  <si>
    <t>Кол-во алюминиевых</t>
  </si>
  <si>
    <t>Масса [г]</t>
  </si>
  <si>
    <t>Конфиг. #</t>
  </si>
  <si>
    <t>Скорость 1</t>
  </si>
  <si>
    <t>Скорость 2</t>
  </si>
  <si>
    <t>Скорость 3</t>
  </si>
  <si>
    <t>Скорость 4</t>
  </si>
  <si>
    <t>Скорость 5</t>
  </si>
  <si>
    <t>Сред. скорость</t>
  </si>
  <si>
    <t>Энергия [Дж]</t>
  </si>
  <si>
    <r>
      <t>Стволик</t>
    </r>
    <r>
      <rPr>
        <i/>
        <sz val="12"/>
        <color theme="1"/>
        <rFont val="Century Gothic"/>
        <family val="2"/>
      </rPr>
      <t xml:space="preserve"> (справочно)</t>
    </r>
  </si>
  <si>
    <r>
      <t xml:space="preserve">Резинка hop-up </t>
    </r>
    <r>
      <rPr>
        <i/>
        <sz val="12"/>
        <color theme="1"/>
        <rFont val="Century Gothic"/>
        <family val="2"/>
      </rPr>
      <t>(справочно)</t>
    </r>
  </si>
  <si>
    <r>
      <t>Пружина</t>
    </r>
    <r>
      <rPr>
        <i/>
        <sz val="12"/>
        <color theme="1"/>
        <rFont val="Century Gothic"/>
        <family val="2"/>
      </rPr>
      <t xml:space="preserve"> (справочно)</t>
    </r>
  </si>
  <si>
    <t>Ед. измерения</t>
  </si>
  <si>
    <t>Вес шара</t>
  </si>
  <si>
    <t>Зацеп</t>
  </si>
  <si>
    <t>Тело</t>
  </si>
  <si>
    <t>Голова</t>
  </si>
  <si>
    <t>Tutorial video:</t>
  </si>
  <si>
    <t>FILL</t>
  </si>
  <si>
    <t>Инструкция: укажите конфигурацию Вашего поршня, выбирая значения в синих ячейках. В желтых ячейках укажите вес шара и единицу измерения, используемую при замере скорости. Произведите отстрелы с разной конфигурацией поршня, чтобы подобрать оптимальную сборку. Для этого заполнителя поля, выделенные оранжевым (с надписью FILL). Остались вопросы? - Будем рады Вам помочь: info@airsoftstore.ru</t>
  </si>
  <si>
    <t>Поршень с переменной массой для SRS &amp; TAC-41 - Таблица энергии / массы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</si>
</sst>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0.0_ "/>
  </numFmts>
  <fonts count="13">
    <font>
      <sz val="11"/>
      <color theme="1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u/>
      <sz val="11"/>
      <color theme="10"/>
      <name val="Calibri"/>
      <family val="2"/>
      <charset val="136"/>
      <scheme val="minor"/>
    </font>
    <font>
      <sz val="11"/>
      <color theme="1"/>
      <name val="Century Gothic"/>
      <family val="2"/>
    </font>
    <font>
      <b/>
      <sz val="20"/>
      <color theme="1"/>
      <name val="Century Gothic"/>
      <family val="2"/>
    </font>
    <font>
      <i/>
      <sz val="12"/>
      <color theme="1"/>
      <name val="Century Gothic"/>
      <family val="2"/>
    </font>
    <font>
      <u/>
      <sz val="12"/>
      <color theme="10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0"/>
      <name val="Century Gothic"/>
      <family val="2"/>
    </font>
    <font>
      <b/>
      <sz val="12"/>
      <name val="Century Gothic"/>
      <family val="2"/>
    </font>
    <font>
      <sz val="12"/>
      <color theme="0"/>
      <name val="Century Gothic"/>
      <family val="2"/>
    </font>
    <font>
      <sz val="12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 textRotation="90"/>
    </xf>
    <xf numFmtId="0" fontId="9" fillId="4" borderId="1" xfId="0" applyFont="1" applyFill="1" applyBorder="1" applyAlignment="1" applyProtection="1">
      <alignment horizontal="center" vertical="center" textRotation="90"/>
    </xf>
    <xf numFmtId="0" fontId="10" fillId="8" borderId="1" xfId="0" applyFont="1" applyFill="1" applyBorder="1" applyAlignment="1" applyProtection="1">
      <alignment horizontal="center" vertical="center" textRotation="90"/>
    </xf>
    <xf numFmtId="0" fontId="10" fillId="0" borderId="0" xfId="0" applyFont="1" applyFill="1" applyBorder="1" applyAlignment="1" applyProtection="1">
      <alignment horizontal="center" vertical="center" textRotation="90"/>
    </xf>
    <xf numFmtId="0" fontId="8" fillId="5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</xf>
    <xf numFmtId="0" fontId="12" fillId="6" borderId="1" xfId="0" applyFont="1" applyFill="1" applyBorder="1" applyAlignment="1" applyProtection="1">
      <alignment horizontal="center" vertical="center"/>
    </xf>
    <xf numFmtId="165" fontId="8" fillId="2" borderId="1" xfId="0" applyNumberFormat="1" applyFont="1" applyFill="1" applyBorder="1" applyAlignment="1" applyProtection="1">
      <alignment horizontal="center" vertical="center"/>
      <protection locked="0"/>
    </xf>
    <xf numFmtId="165" fontId="8" fillId="5" borderId="1" xfId="0" applyNumberFormat="1" applyFont="1" applyFill="1" applyBorder="1" applyAlignment="1" applyProtection="1">
      <alignment horizontal="center" vertical="center"/>
    </xf>
    <xf numFmtId="164" fontId="12" fillId="5" borderId="1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7" fillId="5" borderId="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6" fillId="0" borderId="0" xfId="1" applyFont="1" applyAlignment="1" applyProtection="1">
      <alignment horizontal="left" vertical="center"/>
    </xf>
    <xf numFmtId="0" fontId="8" fillId="9" borderId="1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8" fillId="7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10" fillId="6" borderId="1" xfId="0" applyFont="1" applyFill="1" applyBorder="1" applyAlignment="1" applyProtection="1">
      <alignment horizontal="center" vertical="center" textRotation="90" wrapText="1"/>
    </xf>
    <xf numFmtId="0" fontId="10" fillId="5" borderId="1" xfId="0" applyFont="1" applyFill="1" applyBorder="1" applyAlignment="1" applyProtection="1">
      <alignment horizontal="center" vertical="center" textRotation="90" wrapText="1"/>
    </xf>
    <xf numFmtId="0" fontId="8" fillId="10" borderId="1" xfId="0" applyFont="1" applyFill="1" applyBorder="1" applyAlignment="1" applyProtection="1">
      <alignment horizontal="center" vertical="center"/>
      <protection locked="0"/>
    </xf>
  </cellXfs>
  <cellStyles count="2">
    <cellStyle name="Гиперссылка" xfId="1" builtinId="8"/>
    <cellStyle name="Обычный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0.00_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0.00_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5" formatCode="0.0_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5" formatCode="0.0_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5" formatCode="0.0_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altLang="zh-TW" sz="1600"/>
              <a:t>Масса поршня </a:t>
            </a:r>
            <a:r>
              <a:rPr lang="en-US" altLang="zh-TW" sz="1600"/>
              <a:t>[</a:t>
            </a:r>
            <a:r>
              <a:rPr lang="ru-RU" altLang="zh-TW" sz="1600"/>
              <a:t>г</a:t>
            </a:r>
            <a:r>
              <a:rPr lang="en-US" altLang="zh-TW" sz="1600"/>
              <a:t>]</a:t>
            </a:r>
            <a:r>
              <a:rPr lang="en-US" altLang="zh-TW" sz="1600" baseline="0"/>
              <a:t> </a:t>
            </a:r>
            <a:r>
              <a:rPr lang="ru-RU" altLang="zh-TW" sz="1600"/>
              <a:t>в разных конфигурациях </a:t>
            </a:r>
            <a:r>
              <a:rPr lang="en-US" altLang="zh-TW" sz="1600" baseline="0"/>
              <a:t>#</a:t>
            </a:r>
            <a:endParaRPr lang="en-US" altLang="zh-TW" sz="16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'Silverback variable mass piston'!$D$14</c:f>
              <c:strCache>
                <c:ptCount val="1"/>
                <c:pt idx="0">
                  <c:v>Масса [г]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12700" cap="rnd">
                <a:solidFill>
                  <a:schemeClr val="accent1"/>
                </a:solidFill>
              </a:ln>
              <a:effectLst/>
            </c:spPr>
          </c:marker>
          <c:xVal>
            <c:numRef>
              <c:f>'Silverback variable mass piston'!$A$15:$A$29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xVal>
          <c:yVal>
            <c:numRef>
              <c:f>'Silverback variable mass piston'!$D$15:$D$29</c:f>
              <c:numCache>
                <c:formatCode>General</c:formatCode>
                <c:ptCount val="15"/>
                <c:pt idx="0">
                  <c:v>38.6</c:v>
                </c:pt>
                <c:pt idx="1">
                  <c:v>46.8</c:v>
                </c:pt>
                <c:pt idx="2">
                  <c:v>55</c:v>
                </c:pt>
                <c:pt idx="3">
                  <c:v>62.8</c:v>
                </c:pt>
                <c:pt idx="4">
                  <c:v>63.199999999999996</c:v>
                </c:pt>
                <c:pt idx="5">
                  <c:v>71</c:v>
                </c:pt>
                <c:pt idx="6">
                  <c:v>71.400000000000006</c:v>
                </c:pt>
                <c:pt idx="7">
                  <c:v>79.199999999999989</c:v>
                </c:pt>
                <c:pt idx="8">
                  <c:v>87</c:v>
                </c:pt>
                <c:pt idx="9">
                  <c:v>87.4</c:v>
                </c:pt>
                <c:pt idx="10">
                  <c:v>95.199999999999989</c:v>
                </c:pt>
                <c:pt idx="11">
                  <c:v>103.39999999999999</c:v>
                </c:pt>
                <c:pt idx="12">
                  <c:v>111.19999999999999</c:v>
                </c:pt>
                <c:pt idx="13">
                  <c:v>119.39999999999999</c:v>
                </c:pt>
                <c:pt idx="14">
                  <c:v>135.39999999999998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035-40DC-A678-1CBDAD423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73440"/>
        <c:axId val="38975744"/>
      </c:scatterChart>
      <c:valAx>
        <c:axId val="38973440"/>
        <c:scaling>
          <c:orientation val="minMax"/>
          <c:max val="15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altLang="zh-TW" sz="1200"/>
                  <a:t>Конфигурация</a:t>
                </a:r>
                <a:r>
                  <a:rPr lang="en-HK" altLang="zh-TW" sz="1200"/>
                  <a:t> #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8975744"/>
        <c:crosses val="autoZero"/>
        <c:crossBetween val="midCat"/>
        <c:majorUnit val="1"/>
      </c:valAx>
      <c:valAx>
        <c:axId val="3897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altLang="zh-TW" sz="1200" baseline="0"/>
                  <a:t>Масса</a:t>
                </a:r>
                <a:r>
                  <a:rPr lang="en-HK" altLang="zh-TW" sz="1200" baseline="0"/>
                  <a:t> [</a:t>
                </a:r>
                <a:r>
                  <a:rPr lang="ru-RU" altLang="zh-TW" sz="1200" baseline="0"/>
                  <a:t>г</a:t>
                </a:r>
                <a:r>
                  <a:rPr lang="en-HK" altLang="zh-TW" sz="1200" baseline="0"/>
                  <a:t>]</a:t>
                </a:r>
                <a:endParaRPr lang="en-HK" altLang="zh-TW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8973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altLang="zh-TW"/>
              <a:t>Дульная энергия </a:t>
            </a:r>
            <a:r>
              <a:rPr lang="en-US" altLang="zh-TW"/>
              <a:t>[</a:t>
            </a:r>
            <a:r>
              <a:rPr lang="ru-RU" altLang="zh-TW"/>
              <a:t>Дж</a:t>
            </a:r>
            <a:r>
              <a:rPr lang="en-US" altLang="zh-TW"/>
              <a:t>]</a:t>
            </a:r>
            <a:r>
              <a:rPr lang="en-US" altLang="zh-TW" baseline="0"/>
              <a:t> </a:t>
            </a:r>
            <a:r>
              <a:rPr lang="ru-RU" altLang="zh-TW" baseline="0"/>
              <a:t>в зависимости от массы поршня </a:t>
            </a:r>
            <a:r>
              <a:rPr lang="en-US" altLang="zh-TW" baseline="0"/>
              <a:t>[</a:t>
            </a:r>
            <a:r>
              <a:rPr lang="ru-RU" altLang="zh-TW" baseline="0"/>
              <a:t>г</a:t>
            </a:r>
            <a:r>
              <a:rPr lang="en-US" altLang="zh-TW" baseline="0"/>
              <a:t>]</a:t>
            </a:r>
            <a:endParaRPr lang="en-US" altLang="zh-TW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'Silverback variable mass piston'!$K$14</c:f>
              <c:strCache>
                <c:ptCount val="1"/>
                <c:pt idx="0">
                  <c:v>Энергия [Дж]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xVal>
            <c:numRef>
              <c:f>'Silverback variable mass piston'!$D$15:$D$29</c:f>
              <c:numCache>
                <c:formatCode>General</c:formatCode>
                <c:ptCount val="15"/>
                <c:pt idx="0">
                  <c:v>38.6</c:v>
                </c:pt>
                <c:pt idx="1">
                  <c:v>46.8</c:v>
                </c:pt>
                <c:pt idx="2">
                  <c:v>55</c:v>
                </c:pt>
                <c:pt idx="3">
                  <c:v>62.8</c:v>
                </c:pt>
                <c:pt idx="4">
                  <c:v>63.199999999999996</c:v>
                </c:pt>
                <c:pt idx="5">
                  <c:v>71</c:v>
                </c:pt>
                <c:pt idx="6">
                  <c:v>71.400000000000006</c:v>
                </c:pt>
                <c:pt idx="7">
                  <c:v>79.199999999999989</c:v>
                </c:pt>
                <c:pt idx="8">
                  <c:v>87</c:v>
                </c:pt>
                <c:pt idx="9">
                  <c:v>87.4</c:v>
                </c:pt>
                <c:pt idx="10">
                  <c:v>95.199999999999989</c:v>
                </c:pt>
                <c:pt idx="11">
                  <c:v>103.39999999999999</c:v>
                </c:pt>
                <c:pt idx="12">
                  <c:v>111.19999999999999</c:v>
                </c:pt>
                <c:pt idx="13">
                  <c:v>119.39999999999999</c:v>
                </c:pt>
                <c:pt idx="14">
                  <c:v>135.39999999999998</c:v>
                </c:pt>
              </c:numCache>
            </c:numRef>
          </c:xVal>
          <c:yVal>
            <c:numRef>
              <c:f>'Silverback variable mass piston'!$K$15:$K$29</c:f>
              <c:numCache>
                <c:formatCode>0.00_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CEE-4812-8848-40EC3E861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33184"/>
        <c:axId val="39135104"/>
      </c:scatterChart>
      <c:valAx>
        <c:axId val="39133184"/>
        <c:scaling>
          <c:orientation val="minMax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altLang="zh-TW" sz="1200"/>
                  <a:t>Масса</a:t>
                </a:r>
                <a:r>
                  <a:rPr lang="en-HK" altLang="zh-TW" sz="1200"/>
                  <a:t> [</a:t>
                </a:r>
                <a:r>
                  <a:rPr lang="ru-RU" altLang="zh-TW" sz="1200"/>
                  <a:t>г</a:t>
                </a:r>
                <a:r>
                  <a:rPr lang="en-HK" altLang="zh-TW" sz="1200"/>
                  <a:t>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135104"/>
        <c:crosses val="autoZero"/>
        <c:crossBetween val="midCat"/>
      </c:valAx>
      <c:valAx>
        <c:axId val="3913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altLang="zh-TW" sz="1200"/>
                  <a:t>Энергия </a:t>
                </a:r>
                <a:r>
                  <a:rPr lang="en-HK" altLang="zh-TW" sz="1200"/>
                  <a:t>[</a:t>
                </a:r>
                <a:r>
                  <a:rPr lang="ru-RU" altLang="zh-TW" sz="1200"/>
                  <a:t>Дж</a:t>
                </a:r>
                <a:r>
                  <a:rPr lang="en-HK" altLang="zh-TW" sz="1200"/>
                  <a:t>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133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584106</xdr:colOff>
      <xdr:row>3</xdr:row>
      <xdr:rowOff>179293</xdr:rowOff>
    </xdr:from>
    <xdr:to>
      <xdr:col>20</xdr:col>
      <xdr:colOff>970930</xdr:colOff>
      <xdr:row>14</xdr:row>
      <xdr:rowOff>251558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C7246AC5-A086-461B-8FEA-2B7DD1462C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235324</xdr:colOff>
      <xdr:row>30</xdr:row>
      <xdr:rowOff>0</xdr:rowOff>
    </xdr:from>
    <xdr:to>
      <xdr:col>13</xdr:col>
      <xdr:colOff>235325</xdr:colOff>
      <xdr:row>30</xdr:row>
      <xdr:rowOff>308799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FCA16322-78E3-4D27-85D5-25915D617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030" y="10242177"/>
          <a:ext cx="7866530" cy="308799"/>
        </a:xfrm>
        <a:prstGeom prst="rect">
          <a:avLst/>
        </a:prstGeom>
      </xdr:spPr>
    </xdr:pic>
    <xdr:clientData/>
  </xdr:twoCellAnchor>
  <xdr:twoCellAnchor>
    <xdr:from>
      <xdr:col>12</xdr:col>
      <xdr:colOff>582706</xdr:colOff>
      <xdr:row>15</xdr:row>
      <xdr:rowOff>257736</xdr:rowOff>
    </xdr:from>
    <xdr:to>
      <xdr:col>20</xdr:col>
      <xdr:colOff>969530</xdr:colOff>
      <xdr:row>29</xdr:row>
      <xdr:rowOff>5030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24833BDE-FC6C-427B-B3DA-369955AB1D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100852</xdr:colOff>
      <xdr:row>4</xdr:row>
      <xdr:rowOff>179294</xdr:rowOff>
    </xdr:from>
    <xdr:to>
      <xdr:col>3</xdr:col>
      <xdr:colOff>504264</xdr:colOff>
      <xdr:row>11</xdr:row>
      <xdr:rowOff>134471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56390674-5C65-4479-9A71-17A7F7DDD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2" y="1434353"/>
          <a:ext cx="2151530" cy="21515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Piston_Head" displayName="Piston_Head" ref="A1:B12" totalsRowShown="0" headerRowDxfId="17" dataDxfId="16">
  <autoFilter ref="A1:B12"/>
  <tableColumns count="2">
    <tableColumn id="1" name="PISTON HEAD" dataDxfId="15"/>
    <tableColumn id="2" name="Head mass" dataDxfId="14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Piston_body" displayName="Piston_body" ref="C1:D5" totalsRowShown="0" headerRowDxfId="13" dataDxfId="12">
  <autoFilter ref="C1:D5"/>
  <tableColumns count="2">
    <tableColumn id="1" name="PISTON BODY" dataDxfId="11"/>
    <tableColumn id="2" name="Body mass" dataDxfId="10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id="3" name="Piston_end" displayName="Piston_end" ref="E1:F3" totalsRowShown="0" headerRowDxfId="9" dataDxfId="8">
  <autoFilter ref="E1:F3"/>
  <tableColumns count="2">
    <tableColumn id="1" name="PISTON END" dataDxfId="7"/>
    <tableColumn id="2" name="End mass" dataDxfId="6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5" name="bbs_mass" displayName="bbs_mass" ref="G1:G12" totalsRowShown="0" headerRowDxfId="5" dataDxfId="4">
  <autoFilter ref="G1:G12"/>
  <tableColumns count="1">
    <tableColumn id="1" name="BBS" dataDxfId="3"/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id="10" name="Speed_unit" displayName="Speed_unit" ref="H1:H3" totalsRowShown="0" headerRowDxfId="2" dataDxfId="1">
  <autoFilter ref="H1:H3"/>
  <tableColumns count="1">
    <tableColumn id="1" name="Unit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Sf4Fv1X3gc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1"/>
  <sheetViews>
    <sheetView tabSelected="1" zoomScale="85" zoomScaleNormal="85" workbookViewId="0">
      <selection activeCell="M6" sqref="M6"/>
    </sheetView>
  </sheetViews>
  <sheetFormatPr defaultColWidth="12.7109375" defaultRowHeight="24.95" customHeight="1"/>
  <cols>
    <col min="1" max="4" width="8.7109375" style="20" customWidth="1"/>
    <col min="5" max="9" width="9.7109375" style="20" customWidth="1"/>
    <col min="10" max="11" width="8.7109375" style="20" customWidth="1"/>
    <col min="12" max="12" width="12.7109375" style="20" customWidth="1"/>
    <col min="13" max="16" width="12.7109375" style="20"/>
    <col min="17" max="17" width="12.7109375" style="20" customWidth="1"/>
    <col min="18" max="20" width="12.7109375" style="20"/>
    <col min="21" max="21" width="15.42578125" style="20" customWidth="1"/>
    <col min="22" max="16384" width="12.7109375" style="20"/>
  </cols>
  <sheetData>
    <row r="1" spans="1:28" ht="34.5" customHeight="1">
      <c r="A1" s="24" t="s">
        <v>56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8" ht="46.5" customHeight="1">
      <c r="A2" s="25" t="s">
        <v>55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3"/>
      <c r="W2" s="3"/>
      <c r="X2" s="3"/>
      <c r="Y2" s="3"/>
      <c r="Z2" s="3"/>
      <c r="AA2" s="3"/>
      <c r="AB2" s="3"/>
    </row>
    <row r="3" spans="1:28" ht="40.5" customHeight="1">
      <c r="A3" s="27" t="s">
        <v>53</v>
      </c>
      <c r="B3" s="27"/>
      <c r="C3" s="27"/>
      <c r="D3" s="27"/>
      <c r="E3" s="27"/>
      <c r="F3" s="27"/>
      <c r="G3" s="27"/>
      <c r="H3" s="27"/>
      <c r="I3" s="27"/>
      <c r="J3" s="28" t="s">
        <v>2</v>
      </c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3"/>
      <c r="W3" s="3"/>
      <c r="X3" s="3"/>
      <c r="Y3" s="3"/>
      <c r="Z3" s="3"/>
      <c r="AA3" s="3"/>
      <c r="AB3" s="3"/>
    </row>
    <row r="4" spans="1:28" ht="24.95" customHeight="1">
      <c r="J4" s="26" t="s">
        <v>36</v>
      </c>
      <c r="K4" s="26"/>
      <c r="T4" s="4"/>
    </row>
    <row r="5" spans="1:28" ht="24.95" customHeight="1">
      <c r="B5" s="5"/>
      <c r="C5" s="5"/>
      <c r="D5" s="5"/>
      <c r="E5" s="26" t="s">
        <v>52</v>
      </c>
      <c r="F5" s="26"/>
      <c r="G5" s="29" t="s">
        <v>22</v>
      </c>
      <c r="H5" s="29"/>
      <c r="I5" s="29"/>
      <c r="J5" s="30">
        <f>VLOOKUP(G5,Piston_Head[],2,FALSE)</f>
        <v>7.6</v>
      </c>
      <c r="K5" s="30"/>
    </row>
    <row r="6" spans="1:28" ht="24.95" customHeight="1">
      <c r="B6" s="5"/>
      <c r="C6" s="5"/>
      <c r="D6" s="5"/>
      <c r="E6" s="26" t="s">
        <v>51</v>
      </c>
      <c r="F6" s="26"/>
      <c r="G6" s="29" t="s">
        <v>27</v>
      </c>
      <c r="H6" s="29"/>
      <c r="I6" s="29"/>
      <c r="J6" s="30">
        <f>VLOOKUP(G6,DATA!C2:D3,2,)</f>
        <v>19</v>
      </c>
      <c r="K6" s="30"/>
    </row>
    <row r="7" spans="1:28" ht="24.95" customHeight="1">
      <c r="B7" s="5"/>
      <c r="C7" s="5"/>
      <c r="D7" s="5"/>
      <c r="E7" s="26" t="s">
        <v>50</v>
      </c>
      <c r="F7" s="26"/>
      <c r="G7" s="29" t="s">
        <v>21</v>
      </c>
      <c r="H7" s="29"/>
      <c r="I7" s="29"/>
      <c r="J7" s="30">
        <f>VLOOKUP(G7,DATA!E2:F3,2,FALSE)</f>
        <v>12</v>
      </c>
      <c r="K7" s="30"/>
      <c r="L7" s="6"/>
    </row>
    <row r="8" spans="1:28" ht="24.95" customHeight="1">
      <c r="B8" s="5"/>
      <c r="C8" s="5"/>
      <c r="D8" s="5"/>
      <c r="E8" s="26" t="s">
        <v>49</v>
      </c>
      <c r="F8" s="26"/>
      <c r="G8" s="35">
        <v>0.36</v>
      </c>
      <c r="H8" s="35"/>
      <c r="I8" s="35"/>
      <c r="J8" s="35"/>
      <c r="K8" s="35"/>
      <c r="L8" s="7"/>
    </row>
    <row r="9" spans="1:28" ht="24.95" customHeight="1">
      <c r="B9" s="5"/>
      <c r="C9" s="5"/>
      <c r="D9" s="5"/>
      <c r="E9" s="26" t="s">
        <v>48</v>
      </c>
      <c r="F9" s="26"/>
      <c r="G9" s="35" t="s">
        <v>33</v>
      </c>
      <c r="H9" s="35"/>
      <c r="I9" s="35"/>
      <c r="J9" s="35"/>
      <c r="K9" s="35"/>
      <c r="L9" s="8"/>
    </row>
    <row r="10" spans="1:28" ht="24.95" customHeight="1">
      <c r="B10" s="5"/>
      <c r="C10" s="5"/>
      <c r="D10" s="5"/>
      <c r="E10" s="26" t="s">
        <v>47</v>
      </c>
      <c r="F10" s="26"/>
      <c r="G10" s="26"/>
      <c r="H10" s="26"/>
      <c r="I10" s="26"/>
      <c r="J10" s="31"/>
      <c r="K10" s="31"/>
      <c r="L10" s="8"/>
    </row>
    <row r="11" spans="1:28" ht="24.95" customHeight="1">
      <c r="B11" s="5"/>
      <c r="C11" s="5"/>
      <c r="D11" s="5"/>
      <c r="E11" s="26" t="s">
        <v>46</v>
      </c>
      <c r="F11" s="26"/>
      <c r="G11" s="26"/>
      <c r="H11" s="26"/>
      <c r="I11" s="26"/>
      <c r="J11" s="31"/>
      <c r="K11" s="31"/>
      <c r="L11" s="8"/>
    </row>
    <row r="12" spans="1:28" ht="24.95" customHeight="1">
      <c r="B12" s="5"/>
      <c r="C12" s="5"/>
      <c r="D12" s="5"/>
      <c r="E12" s="26" t="s">
        <v>45</v>
      </c>
      <c r="F12" s="26"/>
      <c r="G12" s="26"/>
      <c r="H12" s="26"/>
      <c r="I12" s="26"/>
      <c r="J12" s="31"/>
      <c r="K12" s="31"/>
      <c r="L12" s="8"/>
    </row>
    <row r="13" spans="1:28" ht="15" customHeight="1">
      <c r="L13" s="21"/>
    </row>
    <row r="14" spans="1:28" ht="96.75" customHeight="1">
      <c r="A14" s="9" t="s">
        <v>37</v>
      </c>
      <c r="B14" s="32" t="s">
        <v>34</v>
      </c>
      <c r="C14" s="33" t="s">
        <v>35</v>
      </c>
      <c r="D14" s="9" t="s">
        <v>36</v>
      </c>
      <c r="E14" s="10" t="s">
        <v>38</v>
      </c>
      <c r="F14" s="10" t="s">
        <v>39</v>
      </c>
      <c r="G14" s="10" t="s">
        <v>40</v>
      </c>
      <c r="H14" s="10" t="s">
        <v>41</v>
      </c>
      <c r="I14" s="10" t="s">
        <v>42</v>
      </c>
      <c r="J14" s="34" t="s">
        <v>43</v>
      </c>
      <c r="K14" s="11" t="s">
        <v>44</v>
      </c>
      <c r="L14" s="12"/>
    </row>
    <row r="15" spans="1:28" ht="24.95" customHeight="1">
      <c r="A15" s="13">
        <v>1</v>
      </c>
      <c r="B15" s="14">
        <v>0</v>
      </c>
      <c r="C15" s="15">
        <v>0</v>
      </c>
      <c r="D15" s="13">
        <f>B15*STEEL_FLYWEIGHT+C15*ALU_FLYWEIGHT+HEAD+BODY+END</f>
        <v>38.6</v>
      </c>
      <c r="E15" s="16" t="s">
        <v>54</v>
      </c>
      <c r="F15" s="16" t="s">
        <v>54</v>
      </c>
      <c r="G15" s="16" t="s">
        <v>0</v>
      </c>
      <c r="H15" s="16" t="s">
        <v>0</v>
      </c>
      <c r="I15" s="16" t="s">
        <v>0</v>
      </c>
      <c r="J15" s="17" t="str">
        <f>IFERROR(AVERAGE(E15:I15),"")</f>
        <v/>
      </c>
      <c r="K15" s="18" t="str">
        <f t="shared" ref="K15:K29" si="0">IFERROR(IF(UNIT="fps",BBS/2000*(J15*0.3048)^2,BBS/2000*J15^2),"")</f>
        <v/>
      </c>
      <c r="L15" s="19"/>
    </row>
    <row r="16" spans="1:28" ht="24.95" customHeight="1">
      <c r="A16" s="13">
        <v>2</v>
      </c>
      <c r="B16" s="14">
        <v>0</v>
      </c>
      <c r="C16" s="15">
        <v>1</v>
      </c>
      <c r="D16" s="13">
        <f t="shared" ref="D16:D29" si="1">B16*STEEL_FLYWEIGHT+C16*ALU_FLYWEIGHT+HEAD+BODY+END</f>
        <v>46.8</v>
      </c>
      <c r="E16" s="16" t="s">
        <v>0</v>
      </c>
      <c r="F16" s="16" t="s">
        <v>0</v>
      </c>
      <c r="G16" s="16" t="s">
        <v>0</v>
      </c>
      <c r="H16" s="16" t="s">
        <v>0</v>
      </c>
      <c r="I16" s="16" t="s">
        <v>0</v>
      </c>
      <c r="J16" s="17" t="str">
        <f t="shared" ref="J16:J18" si="2">IFERROR(AVERAGE(E16:I16),"")</f>
        <v/>
      </c>
      <c r="K16" s="18" t="str">
        <f t="shared" si="0"/>
        <v/>
      </c>
      <c r="L16" s="19"/>
    </row>
    <row r="17" spans="1:18" ht="24.95" customHeight="1">
      <c r="A17" s="13">
        <v>3</v>
      </c>
      <c r="B17" s="14">
        <v>0</v>
      </c>
      <c r="C17" s="15">
        <v>2</v>
      </c>
      <c r="D17" s="13">
        <f t="shared" si="1"/>
        <v>55</v>
      </c>
      <c r="E17" s="16" t="s">
        <v>0</v>
      </c>
      <c r="F17" s="16" t="s">
        <v>0</v>
      </c>
      <c r="G17" s="16" t="s">
        <v>0</v>
      </c>
      <c r="H17" s="16" t="s">
        <v>0</v>
      </c>
      <c r="I17" s="16" t="s">
        <v>0</v>
      </c>
      <c r="J17" s="17" t="str">
        <f t="shared" si="2"/>
        <v/>
      </c>
      <c r="K17" s="18" t="str">
        <f t="shared" si="0"/>
        <v/>
      </c>
      <c r="L17" s="19"/>
    </row>
    <row r="18" spans="1:18" ht="24.95" customHeight="1">
      <c r="A18" s="13">
        <v>4</v>
      </c>
      <c r="B18" s="14">
        <v>1</v>
      </c>
      <c r="C18" s="15">
        <v>0</v>
      </c>
      <c r="D18" s="13">
        <f t="shared" si="1"/>
        <v>62.8</v>
      </c>
      <c r="E18" s="16" t="s">
        <v>0</v>
      </c>
      <c r="F18" s="16" t="s">
        <v>0</v>
      </c>
      <c r="G18" s="16" t="s">
        <v>0</v>
      </c>
      <c r="H18" s="16" t="s">
        <v>0</v>
      </c>
      <c r="I18" s="16" t="s">
        <v>0</v>
      </c>
      <c r="J18" s="17" t="str">
        <f t="shared" si="2"/>
        <v/>
      </c>
      <c r="K18" s="18" t="str">
        <f t="shared" si="0"/>
        <v/>
      </c>
      <c r="L18" s="19"/>
    </row>
    <row r="19" spans="1:18" ht="24.95" customHeight="1">
      <c r="A19" s="13">
        <v>5</v>
      </c>
      <c r="B19" s="14">
        <v>0</v>
      </c>
      <c r="C19" s="15">
        <v>3</v>
      </c>
      <c r="D19" s="13">
        <f t="shared" si="1"/>
        <v>63.199999999999996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7" t="str">
        <f t="shared" ref="J19:J29" si="3">IFERROR(AVERAGE(E19:I19),"")</f>
        <v/>
      </c>
      <c r="K19" s="18" t="str">
        <f t="shared" si="0"/>
        <v/>
      </c>
      <c r="L19" s="19"/>
    </row>
    <row r="20" spans="1:18" ht="24.95" customHeight="1">
      <c r="A20" s="13">
        <v>6</v>
      </c>
      <c r="B20" s="14">
        <v>1</v>
      </c>
      <c r="C20" s="15">
        <v>1</v>
      </c>
      <c r="D20" s="13">
        <f t="shared" si="1"/>
        <v>71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7" t="str">
        <f t="shared" si="3"/>
        <v/>
      </c>
      <c r="K20" s="18" t="str">
        <f t="shared" si="0"/>
        <v/>
      </c>
      <c r="L20" s="19"/>
    </row>
    <row r="21" spans="1:18" ht="24.95" customHeight="1">
      <c r="A21" s="13">
        <v>7</v>
      </c>
      <c r="B21" s="14">
        <v>0</v>
      </c>
      <c r="C21" s="15">
        <v>4</v>
      </c>
      <c r="D21" s="13">
        <f t="shared" si="1"/>
        <v>71.400000000000006</v>
      </c>
      <c r="E21" s="16" t="s">
        <v>0</v>
      </c>
      <c r="F21" s="16" t="s">
        <v>0</v>
      </c>
      <c r="G21" s="16" t="s">
        <v>0</v>
      </c>
      <c r="H21" s="16" t="s">
        <v>0</v>
      </c>
      <c r="I21" s="16" t="s">
        <v>0</v>
      </c>
      <c r="J21" s="17" t="str">
        <f t="shared" si="3"/>
        <v/>
      </c>
      <c r="K21" s="18" t="str">
        <f t="shared" si="0"/>
        <v/>
      </c>
      <c r="L21" s="19"/>
    </row>
    <row r="22" spans="1:18" ht="24.95" customHeight="1">
      <c r="A22" s="13">
        <v>8</v>
      </c>
      <c r="B22" s="14">
        <v>1</v>
      </c>
      <c r="C22" s="15">
        <v>2</v>
      </c>
      <c r="D22" s="13">
        <f t="shared" si="1"/>
        <v>79.199999999999989</v>
      </c>
      <c r="E22" s="16" t="s">
        <v>0</v>
      </c>
      <c r="F22" s="16" t="s">
        <v>0</v>
      </c>
      <c r="G22" s="16" t="s">
        <v>0</v>
      </c>
      <c r="H22" s="16" t="s">
        <v>0</v>
      </c>
      <c r="I22" s="16" t="s">
        <v>0</v>
      </c>
      <c r="J22" s="17" t="str">
        <f t="shared" si="3"/>
        <v/>
      </c>
      <c r="K22" s="18" t="str">
        <f t="shared" si="0"/>
        <v/>
      </c>
      <c r="L22" s="19"/>
    </row>
    <row r="23" spans="1:18" ht="24.95" customHeight="1">
      <c r="A23" s="13">
        <v>9</v>
      </c>
      <c r="B23" s="14">
        <v>2</v>
      </c>
      <c r="C23" s="15">
        <v>0</v>
      </c>
      <c r="D23" s="13">
        <f t="shared" si="1"/>
        <v>87</v>
      </c>
      <c r="E23" s="16" t="s">
        <v>0</v>
      </c>
      <c r="F23" s="16" t="s">
        <v>0</v>
      </c>
      <c r="G23" s="16" t="s">
        <v>0</v>
      </c>
      <c r="H23" s="16" t="s">
        <v>0</v>
      </c>
      <c r="I23" s="16" t="s">
        <v>0</v>
      </c>
      <c r="J23" s="17" t="str">
        <f t="shared" si="3"/>
        <v/>
      </c>
      <c r="K23" s="18" t="str">
        <f t="shared" si="0"/>
        <v/>
      </c>
      <c r="L23" s="19"/>
    </row>
    <row r="24" spans="1:18" ht="24.95" customHeight="1">
      <c r="A24" s="13">
        <v>10</v>
      </c>
      <c r="B24" s="14">
        <v>1</v>
      </c>
      <c r="C24" s="15">
        <v>3</v>
      </c>
      <c r="D24" s="13">
        <f t="shared" si="1"/>
        <v>87.4</v>
      </c>
      <c r="E24" s="16" t="s">
        <v>0</v>
      </c>
      <c r="F24" s="16" t="s">
        <v>0</v>
      </c>
      <c r="G24" s="16" t="s">
        <v>0</v>
      </c>
      <c r="H24" s="16" t="s">
        <v>0</v>
      </c>
      <c r="I24" s="16" t="s">
        <v>0</v>
      </c>
      <c r="J24" s="17" t="str">
        <f t="shared" si="3"/>
        <v/>
      </c>
      <c r="K24" s="18" t="str">
        <f t="shared" si="0"/>
        <v/>
      </c>
      <c r="L24" s="19"/>
    </row>
    <row r="25" spans="1:18" ht="24.95" customHeight="1">
      <c r="A25" s="13">
        <v>11</v>
      </c>
      <c r="B25" s="14">
        <v>2</v>
      </c>
      <c r="C25" s="15">
        <v>1</v>
      </c>
      <c r="D25" s="13">
        <f t="shared" si="1"/>
        <v>95.199999999999989</v>
      </c>
      <c r="E25" s="16" t="s">
        <v>0</v>
      </c>
      <c r="F25" s="16" t="s">
        <v>0</v>
      </c>
      <c r="G25" s="16" t="s">
        <v>0</v>
      </c>
      <c r="H25" s="16" t="s">
        <v>0</v>
      </c>
      <c r="I25" s="16" t="s">
        <v>0</v>
      </c>
      <c r="J25" s="17" t="str">
        <f t="shared" si="3"/>
        <v/>
      </c>
      <c r="K25" s="18" t="str">
        <f t="shared" si="0"/>
        <v/>
      </c>
      <c r="L25" s="19"/>
    </row>
    <row r="26" spans="1:18" ht="24.95" customHeight="1">
      <c r="A26" s="13">
        <v>12</v>
      </c>
      <c r="B26" s="14">
        <v>2</v>
      </c>
      <c r="C26" s="15">
        <v>2</v>
      </c>
      <c r="D26" s="13">
        <f t="shared" si="1"/>
        <v>103.39999999999999</v>
      </c>
      <c r="E26" s="16" t="s">
        <v>0</v>
      </c>
      <c r="F26" s="16" t="s">
        <v>0</v>
      </c>
      <c r="G26" s="16" t="s">
        <v>0</v>
      </c>
      <c r="H26" s="16" t="s">
        <v>0</v>
      </c>
      <c r="I26" s="16" t="s">
        <v>0</v>
      </c>
      <c r="J26" s="17" t="str">
        <f t="shared" si="3"/>
        <v/>
      </c>
      <c r="K26" s="18" t="str">
        <f t="shared" si="0"/>
        <v/>
      </c>
      <c r="L26" s="19"/>
    </row>
    <row r="27" spans="1:18" ht="24.95" customHeight="1">
      <c r="A27" s="13">
        <v>13</v>
      </c>
      <c r="B27" s="14">
        <v>3</v>
      </c>
      <c r="C27" s="15">
        <v>0</v>
      </c>
      <c r="D27" s="13">
        <f t="shared" si="1"/>
        <v>111.19999999999999</v>
      </c>
      <c r="E27" s="16" t="s">
        <v>0</v>
      </c>
      <c r="F27" s="16" t="s">
        <v>0</v>
      </c>
      <c r="G27" s="16" t="s">
        <v>0</v>
      </c>
      <c r="H27" s="16" t="s">
        <v>0</v>
      </c>
      <c r="I27" s="16" t="s">
        <v>0</v>
      </c>
      <c r="J27" s="17" t="str">
        <f t="shared" si="3"/>
        <v/>
      </c>
      <c r="K27" s="18" t="str">
        <f t="shared" si="0"/>
        <v/>
      </c>
      <c r="L27" s="19"/>
    </row>
    <row r="28" spans="1:18" ht="24.95" customHeight="1">
      <c r="A28" s="13">
        <v>14</v>
      </c>
      <c r="B28" s="14">
        <v>3</v>
      </c>
      <c r="C28" s="15">
        <v>1</v>
      </c>
      <c r="D28" s="13">
        <f t="shared" si="1"/>
        <v>119.39999999999999</v>
      </c>
      <c r="E28" s="16" t="s">
        <v>0</v>
      </c>
      <c r="F28" s="16" t="s">
        <v>0</v>
      </c>
      <c r="G28" s="16" t="s">
        <v>0</v>
      </c>
      <c r="H28" s="16" t="s">
        <v>0</v>
      </c>
      <c r="I28" s="16" t="s">
        <v>0</v>
      </c>
      <c r="J28" s="17" t="str">
        <f t="shared" si="3"/>
        <v/>
      </c>
      <c r="K28" s="18" t="str">
        <f t="shared" si="0"/>
        <v/>
      </c>
      <c r="L28" s="19"/>
    </row>
    <row r="29" spans="1:18" ht="24.95" customHeight="1">
      <c r="A29" s="13">
        <v>15</v>
      </c>
      <c r="B29" s="14">
        <v>4</v>
      </c>
      <c r="C29" s="15">
        <v>0</v>
      </c>
      <c r="D29" s="13">
        <f t="shared" si="1"/>
        <v>135.39999999999998</v>
      </c>
      <c r="E29" s="16" t="s">
        <v>0</v>
      </c>
      <c r="F29" s="16" t="s">
        <v>0</v>
      </c>
      <c r="G29" s="16" t="s">
        <v>0</v>
      </c>
      <c r="H29" s="16" t="s">
        <v>0</v>
      </c>
      <c r="I29" s="16" t="s">
        <v>0</v>
      </c>
      <c r="J29" s="17" t="str">
        <f t="shared" si="3"/>
        <v/>
      </c>
      <c r="K29" s="18" t="str">
        <f t="shared" si="0"/>
        <v/>
      </c>
      <c r="L29" s="19"/>
    </row>
    <row r="30" spans="1:18" ht="33" customHeight="1"/>
    <row r="31" spans="1:18" ht="24.95" customHeight="1">
      <c r="R31" s="4" t="s">
        <v>32</v>
      </c>
    </row>
  </sheetData>
  <sortState ref="A15:D29">
    <sortCondition ref="D15"/>
  </sortState>
  <dataConsolidate/>
  <mergeCells count="24">
    <mergeCell ref="E5:F5"/>
    <mergeCell ref="E6:F6"/>
    <mergeCell ref="E7:F7"/>
    <mergeCell ref="E12:I12"/>
    <mergeCell ref="J11:K11"/>
    <mergeCell ref="J12:K12"/>
    <mergeCell ref="J10:K10"/>
    <mergeCell ref="E10:I10"/>
    <mergeCell ref="A1:U1"/>
    <mergeCell ref="A2:U2"/>
    <mergeCell ref="E11:I11"/>
    <mergeCell ref="A3:I3"/>
    <mergeCell ref="J3:U3"/>
    <mergeCell ref="G5:I5"/>
    <mergeCell ref="G6:I6"/>
    <mergeCell ref="G7:I7"/>
    <mergeCell ref="J4:K4"/>
    <mergeCell ref="J5:K5"/>
    <mergeCell ref="J6:K6"/>
    <mergeCell ref="J7:K7"/>
    <mergeCell ref="E8:F8"/>
    <mergeCell ref="E9:F9"/>
    <mergeCell ref="G9:K9"/>
    <mergeCell ref="G8:K8"/>
  </mergeCells>
  <phoneticPr fontId="1" type="noConversion"/>
  <conditionalFormatting sqref="K15:K2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J3" r:id="rId1"/>
  </hyperlink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62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DATA!$G$2:$G$12</xm:f>
          </x14:formula1>
          <xm:sqref>G8</xm:sqref>
        </x14:dataValidation>
        <x14:dataValidation type="list" allowBlank="1" showInputMessage="1" showErrorMessage="1">
          <x14:formula1>
            <xm:f>DATA!$H$2:$H$3</xm:f>
          </x14:formula1>
          <xm:sqref>L9 G9</xm:sqref>
        </x14:dataValidation>
        <x14:dataValidation type="list" allowBlank="1" showInputMessage="1" showErrorMessage="1">
          <x14:formula1>
            <xm:f>DATA!$A$2:$A$12</xm:f>
          </x14:formula1>
          <xm:sqref>G5</xm:sqref>
        </x14:dataValidation>
        <x14:dataValidation type="list" allowBlank="1" showInputMessage="1" showErrorMessage="1">
          <x14:formula1>
            <xm:f>DATA!$C$2:$C$3</xm:f>
          </x14:formula1>
          <xm:sqref>G6</xm:sqref>
        </x14:dataValidation>
        <x14:dataValidation type="list" allowBlank="1" showInputMessage="1" showErrorMessage="1">
          <x14:formula1>
            <xm:f>DATA!$E$2:$E$3</xm:f>
          </x14:formula1>
          <xm:sqref>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C17" sqref="C17"/>
    </sheetView>
  </sheetViews>
  <sheetFormatPr defaultRowHeight="16.5"/>
  <cols>
    <col min="1" max="1" width="31.28515625" style="1" customWidth="1"/>
    <col min="2" max="2" width="17.140625" style="1" customWidth="1"/>
    <col min="3" max="3" width="30.85546875" style="1" customWidth="1"/>
    <col min="4" max="4" width="17.140625" style="1" customWidth="1"/>
    <col min="5" max="5" width="16.42578125" style="1" customWidth="1"/>
    <col min="6" max="6" width="17.28515625" style="1" customWidth="1"/>
    <col min="7" max="7" width="11.42578125" style="1" customWidth="1"/>
    <col min="8" max="8" width="12.28515625" style="1" customWidth="1"/>
    <col min="9" max="16384" width="9.140625" style="1"/>
  </cols>
  <sheetData>
    <row r="1" spans="1:8">
      <c r="A1" s="2" t="s">
        <v>3</v>
      </c>
      <c r="B1" s="2" t="s">
        <v>16</v>
      </c>
      <c r="C1" s="2" t="s">
        <v>5</v>
      </c>
      <c r="D1" s="2" t="s">
        <v>15</v>
      </c>
      <c r="E1" s="2" t="s">
        <v>6</v>
      </c>
      <c r="F1" s="2" t="s">
        <v>17</v>
      </c>
      <c r="G1" s="1" t="s">
        <v>18</v>
      </c>
      <c r="H1" s="2" t="s">
        <v>19</v>
      </c>
    </row>
    <row r="2" spans="1:8">
      <c r="A2" s="2" t="s">
        <v>23</v>
      </c>
      <c r="B2" s="23">
        <v>7.6</v>
      </c>
      <c r="C2" s="2" t="s">
        <v>28</v>
      </c>
      <c r="D2" s="23">
        <v>19</v>
      </c>
      <c r="E2" s="2" t="s">
        <v>7</v>
      </c>
      <c r="F2" s="23">
        <v>12</v>
      </c>
      <c r="G2" s="22">
        <v>0.2</v>
      </c>
      <c r="H2" s="1" t="s">
        <v>20</v>
      </c>
    </row>
    <row r="3" spans="1:8">
      <c r="A3" s="2" t="s">
        <v>24</v>
      </c>
      <c r="B3" s="23">
        <v>8.6</v>
      </c>
      <c r="C3" s="2" t="s">
        <v>29</v>
      </c>
      <c r="D3" s="23">
        <v>55.1</v>
      </c>
      <c r="E3" s="2" t="s">
        <v>8</v>
      </c>
      <c r="F3" s="23">
        <v>10</v>
      </c>
      <c r="G3" s="22">
        <v>0.23</v>
      </c>
      <c r="H3" s="1" t="s">
        <v>1</v>
      </c>
    </row>
    <row r="4" spans="1:8">
      <c r="A4" s="2" t="s">
        <v>25</v>
      </c>
      <c r="B4" s="23">
        <v>8.6999999999999993</v>
      </c>
      <c r="C4" s="2" t="s">
        <v>30</v>
      </c>
      <c r="D4" s="23">
        <v>8.1999999999999993</v>
      </c>
      <c r="G4" s="22">
        <v>0.25</v>
      </c>
    </row>
    <row r="5" spans="1:8">
      <c r="A5" s="2" t="s">
        <v>26</v>
      </c>
      <c r="B5" s="23">
        <v>8.8000000000000007</v>
      </c>
      <c r="C5" s="2" t="s">
        <v>31</v>
      </c>
      <c r="D5" s="23">
        <v>24.2</v>
      </c>
      <c r="G5" s="22">
        <v>0.28000000000000003</v>
      </c>
    </row>
    <row r="6" spans="1:8">
      <c r="A6" s="2" t="s">
        <v>4</v>
      </c>
      <c r="B6" s="23">
        <v>30.2</v>
      </c>
      <c r="G6" s="22">
        <v>0.3</v>
      </c>
    </row>
    <row r="7" spans="1:8">
      <c r="A7" s="2" t="s">
        <v>9</v>
      </c>
      <c r="B7" s="23">
        <v>31.3</v>
      </c>
      <c r="G7" s="22">
        <v>0.32</v>
      </c>
    </row>
    <row r="8" spans="1:8">
      <c r="A8" s="2" t="s">
        <v>10</v>
      </c>
      <c r="B8" s="23">
        <v>31.5</v>
      </c>
      <c r="G8" s="22">
        <v>0.36</v>
      </c>
    </row>
    <row r="9" spans="1:8">
      <c r="A9" s="2" t="s">
        <v>11</v>
      </c>
      <c r="B9" s="23">
        <v>31.7</v>
      </c>
      <c r="G9" s="22">
        <v>0.4</v>
      </c>
    </row>
    <row r="10" spans="1:8">
      <c r="A10" s="2" t="s">
        <v>12</v>
      </c>
      <c r="B10" s="23">
        <v>31.4</v>
      </c>
      <c r="G10" s="22">
        <v>0.43</v>
      </c>
    </row>
    <row r="11" spans="1:8">
      <c r="A11" s="2" t="s">
        <v>13</v>
      </c>
      <c r="B11" s="23">
        <v>31.8</v>
      </c>
      <c r="G11" s="22">
        <v>0.45</v>
      </c>
    </row>
    <row r="12" spans="1:8">
      <c r="A12" s="2" t="s">
        <v>14</v>
      </c>
      <c r="B12" s="23">
        <v>32.200000000000003</v>
      </c>
      <c r="G12" s="22">
        <v>0.5</v>
      </c>
    </row>
  </sheetData>
  <phoneticPr fontId="1" type="noConversion"/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Silverback variable mass piston</vt:lpstr>
      <vt:lpstr>DATA</vt:lpstr>
      <vt:lpstr>ALU_FLYWEIGHT</vt:lpstr>
      <vt:lpstr>BBS</vt:lpstr>
      <vt:lpstr>BODY</vt:lpstr>
      <vt:lpstr>END</vt:lpstr>
      <vt:lpstr>HEAD</vt:lpstr>
      <vt:lpstr>STEEL_FLYWEIGHT</vt:lpstr>
      <vt:lpstr>UNIT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Silverback Airsoft</dc:creator>
  <cp:lastModifiedBy>user</cp:lastModifiedBy>
  <cp:lastPrinted>2021-08-03T08:21:18Z</cp:lastPrinted>
  <dcterms:created xsi:type="dcterms:W3CDTF">2018-01-11T09:30:37Z</dcterms:created>
  <dcterms:modified xsi:type="dcterms:W3CDTF">2023-02-15T13:55:17Z</dcterms:modified>
</cp:coreProperties>
</file>